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55\"/>
    </mc:Choice>
  </mc:AlternateContent>
  <xr:revisionPtr revIDLastSave="0" documentId="13_ncr:1_{365A5239-3ACD-4B91-8A1E-D48C79A72307}" xr6:coauthVersionLast="47" xr6:coauthVersionMax="47" xr10:uidLastSave="{00000000-0000-0000-0000-000000000000}"/>
  <bookViews>
    <workbookView xWindow="0" yWindow="182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I40" i="1"/>
  <c r="I39" i="1"/>
  <c r="I38" i="1"/>
  <c r="I37" i="1"/>
  <c r="I36" i="1"/>
  <c r="G64" i="2"/>
  <c r="G65" i="2" s="1"/>
  <c r="G66" i="2" s="1"/>
  <c r="G68" i="2" s="1"/>
  <c r="G69" i="2" s="1"/>
  <c r="G70" i="2" s="1"/>
  <c r="C39" i="1" s="1"/>
  <c r="F64" i="2"/>
  <c r="F65" i="2" s="1"/>
  <c r="F66" i="2" s="1"/>
  <c r="F68" i="2" s="1"/>
  <c r="F69" i="2" s="1"/>
  <c r="F70" i="2" s="1"/>
  <c r="E64" i="2"/>
  <c r="E65" i="2" s="1"/>
  <c r="E66" i="2" s="1"/>
  <c r="E68" i="2" s="1"/>
  <c r="E69" i="2" s="1"/>
  <c r="E70" i="2" s="1"/>
  <c r="D64" i="2"/>
  <c r="D65" i="2" s="1"/>
  <c r="G57" i="2"/>
  <c r="F57" i="2"/>
  <c r="E57" i="2"/>
  <c r="D57" i="2"/>
  <c r="H57" i="2" s="1"/>
  <c r="H56" i="2"/>
  <c r="G41" i="2"/>
  <c r="F41" i="2"/>
  <c r="E41" i="2"/>
  <c r="D41" i="2"/>
  <c r="H41" i="2" s="1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H32" i="2" s="1"/>
  <c r="F32" i="2"/>
  <c r="E32" i="2"/>
  <c r="D32" i="2"/>
  <c r="H31" i="2"/>
  <c r="G29" i="2"/>
  <c r="F29" i="2"/>
  <c r="E29" i="2"/>
  <c r="D29" i="2"/>
  <c r="H29" i="2" s="1"/>
  <c r="H28" i="2"/>
  <c r="G23" i="2"/>
  <c r="F23" i="2"/>
  <c r="E23" i="2"/>
  <c r="D23" i="2"/>
  <c r="H22" i="2"/>
  <c r="H23" i="2" l="1"/>
  <c r="C32" i="1"/>
  <c r="C34" i="1" s="1"/>
  <c r="C31" i="1"/>
  <c r="D66" i="2"/>
  <c r="H65" i="2"/>
  <c r="H64" i="2"/>
  <c r="H66" i="2" l="1"/>
  <c r="D68" i="2"/>
  <c r="D69" i="2" l="1"/>
  <c r="H68" i="2"/>
  <c r="D70" i="2" l="1"/>
  <c r="H69" i="2"/>
  <c r="H70" i="2" l="1"/>
  <c r="C37" i="1"/>
  <c r="C40" i="1" s="1"/>
  <c r="C41" i="1" l="1"/>
  <c r="C42" i="1"/>
  <c r="C44" i="1" s="1"/>
  <c r="C46" i="1" s="1"/>
</calcChain>
</file>

<file path=xl/sharedStrings.xml><?xml version="1.0" encoding="utf-8"?>
<sst xmlns="http://schemas.openxmlformats.org/spreadsheetml/2006/main" count="290" uniqueCount="136">
  <si>
    <t>СВОДКА ЗАТРАТ</t>
  </si>
  <si>
    <t>P_0655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</si>
  <si>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</si>
  <si>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</si>
  <si>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</si>
  <si>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</si>
  <si>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</si>
  <si>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</si>
  <si>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</si>
  <si>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</si>
  <si>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</si>
  <si>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</si>
  <si>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</si>
  <si>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</si>
  <si>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</si>
  <si>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</si>
  <si>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</si>
  <si>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</si>
  <si>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</si>
  <si>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</si>
  <si>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</si>
  <si>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</si>
  <si>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</si>
  <si>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</si>
  <si>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</si>
  <si>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</si>
  <si>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</si>
  <si>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</si>
  <si>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</si>
  <si>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</si>
  <si>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</si>
  <si>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</si>
  <si>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</si>
  <si>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</si>
  <si>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</si>
  <si>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</si>
  <si>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</si>
  <si>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</si>
  <si>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</si>
  <si>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</si>
  <si>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</si>
  <si>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</si>
  <si>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</si>
  <si>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</si>
  <si>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</si>
  <si>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</si>
  <si>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</si>
  <si>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</si>
  <si>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</si>
  <si>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</si>
  <si>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</si>
  <si>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</si>
  <si>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</si>
  <si>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</si>
  <si>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</si>
  <si>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</si>
  <si>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</si>
  <si>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</si>
  <si>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</si>
  <si>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</si>
  <si>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</si>
  <si>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</si>
  <si>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</si>
  <si>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</si>
  <si>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</si>
  <si>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</si>
  <si>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</si>
  <si>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Госстройя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</si>
  <si>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</si>
  <si>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</si>
  <si>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</si>
  <si>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</si>
  <si>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</si>
  <si>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</si>
  <si>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</si>
  <si>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</si>
  <si>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</si>
  <si>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</si>
  <si>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</si>
  <si>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</si>
  <si>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</si>
  <si>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</si>
  <si>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</si>
  <si>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</si>
  <si>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</si>
  <si>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</si>
  <si>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</si>
  <si>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</si>
  <si>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</si>
  <si>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</si>
  <si>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</si>
  <si>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</si>
  <si>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</si>
  <si>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</si>
  <si>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</si>
  <si>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</si>
  <si>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</si>
  <si>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</si>
  <si>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</si>
  <si>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</si>
  <si>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ОСР 525-12-01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</si>
  <si>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</si>
  <si>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</si>
  <si>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</si>
  <si>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</si>
  <si>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</si>
  <si>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</si>
  <si>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</si>
  <si>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</si>
  <si>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</si>
  <si>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</si>
  <si>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</si>
  <si>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</si>
  <si>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</si>
  <si>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</si>
  <si>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СНЦс-5,1-11,5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</si>
  <si>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</si>
  <si>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</si>
  <si>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</si>
  <si>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</si>
  <si>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</si>
  <si>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</si>
  <si>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</si>
  <si>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</si>
  <si>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</si>
  <si>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</si>
  <si>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</si>
  <si>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</si>
  <si>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</si>
  <si>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</si>
  <si>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</si>
  <si>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</si>
  <si>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</si>
  <si>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</si>
  <si>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</si>
  <si>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ВЛ-0,4 кВ Ф-1,6,7,8 от ТП-9 (торсада) г.о. Тольятти Самарская область (протяженностью 0,35 км), установка приборов учета (14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</si>
</sst>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5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1.66406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135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119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120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121</v>
      </c>
      <c r="C26" s="54"/>
      <c r="D26" s="51"/>
      <c r="E26" s="51"/>
      <c r="F26" s="51"/>
      <c r="G26" s="52"/>
      <c r="H26" s="52" t="s">
        <v>122</v>
      </c>
      <c r="I26" s="52"/>
    </row>
    <row r="27" spans="1:9" ht="16.95" customHeight="1" x14ac:dyDescent="0.3">
      <c r="A27" s="55" t="s">
        <v>6</v>
      </c>
      <c r="B27" s="53" t="s">
        <v>123</v>
      </c>
      <c r="C27" s="56">
        <v>0</v>
      </c>
      <c r="D27" s="57"/>
      <c r="E27" s="57"/>
      <c r="F27" s="57"/>
      <c r="G27" s="58" t="s">
        <v>124</v>
      </c>
      <c r="H27" s="58" t="s">
        <v>125</v>
      </c>
      <c r="I27" s="58" t="s">
        <v>126</v>
      </c>
    </row>
    <row r="28" spans="1:9" ht="16.95" customHeight="1" x14ac:dyDescent="0.3">
      <c r="A28" s="55" t="s">
        <v>7</v>
      </c>
      <c r="B28" s="53" t="s">
        <v>127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128</v>
      </c>
      <c r="C29" s="62">
        <f>ССР!G61*1.2</f>
        <v>564.37547368420803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564.37547368420803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129</v>
      </c>
      <c r="C31" s="62">
        <f>C30-ROUND(C30/1.2,5)</f>
        <v>94.06258368420805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130</v>
      </c>
      <c r="C32" s="67">
        <f>C30*I37</f>
        <v>624.50092045957842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118</v>
      </c>
      <c r="C33" s="62">
        <v>0.53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131</v>
      </c>
      <c r="C34" s="67">
        <f>C32*C33</f>
        <v>330.98548784357661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132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121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123</v>
      </c>
      <c r="C37" s="76">
        <f>ССР!D70+ССР!E70</f>
        <v>5324.8117287537989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127</v>
      </c>
      <c r="C38" s="76"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128</v>
      </c>
      <c r="C39" s="76">
        <f>ССР!G70-'Сводка затрат'!C29</f>
        <v>174.00053398355544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5498.8122627373541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129</v>
      </c>
      <c r="C41" s="62">
        <f>C40-ROUND(C40/1.2,5)</f>
        <v>916.46871273735451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130</v>
      </c>
      <c r="C42" s="77">
        <f>C40*I38</f>
        <v>6378.5798835647474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118</v>
      </c>
      <c r="C43" s="62">
        <f>C33</f>
        <v>0.53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131</v>
      </c>
      <c r="C44" s="67">
        <f>C42*C43</f>
        <v>3380.6473382893164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133</v>
      </c>
      <c r="C46" s="103">
        <f>C34+C44</f>
        <v>3711.6328261328931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134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zoomScale="90" zoomScaleNormal="90" workbookViewId="0">
      <selection activeCell="B18" sqref="B18:B19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135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3885.5071495593002</v>
      </c>
      <c r="E25" s="20">
        <v>210.60871816596</v>
      </c>
      <c r="F25" s="20">
        <v>0</v>
      </c>
      <c r="G25" s="20">
        <v>0</v>
      </c>
      <c r="H25" s="20">
        <v>4096.1158677252997</v>
      </c>
    </row>
    <row r="26" spans="1:8" ht="16.95" customHeight="1" x14ac:dyDescent="0.3">
      <c r="A26" s="6"/>
      <c r="B26" s="9"/>
      <c r="C26" s="9" t="s">
        <v>26</v>
      </c>
      <c r="D26" s="20">
        <v>3885.5071495593002</v>
      </c>
      <c r="E26" s="20">
        <v>210.60871816596</v>
      </c>
      <c r="F26" s="20">
        <v>0</v>
      </c>
      <c r="G26" s="20">
        <v>0</v>
      </c>
      <c r="H26" s="20">
        <v>4096.1158677252997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3885.5071495593002</v>
      </c>
      <c r="E42" s="20">
        <v>210.60871816596</v>
      </c>
      <c r="F42" s="20">
        <v>0</v>
      </c>
      <c r="G42" s="20">
        <v>0</v>
      </c>
      <c r="H42" s="20">
        <v>4096.1158677252997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97.137678738982999</v>
      </c>
      <c r="E44" s="20">
        <v>5.2652179541489996</v>
      </c>
      <c r="F44" s="20">
        <v>0</v>
      </c>
      <c r="G44" s="20">
        <v>0</v>
      </c>
      <c r="H44" s="20">
        <v>102.40289669313</v>
      </c>
    </row>
    <row r="45" spans="1:8" ht="16.95" customHeight="1" x14ac:dyDescent="0.3">
      <c r="A45" s="6"/>
      <c r="B45" s="9"/>
      <c r="C45" s="9" t="s">
        <v>41</v>
      </c>
      <c r="D45" s="20">
        <v>97.137678738982999</v>
      </c>
      <c r="E45" s="20">
        <v>5.2652179541489996</v>
      </c>
      <c r="F45" s="20">
        <v>0</v>
      </c>
      <c r="G45" s="20">
        <v>0</v>
      </c>
      <c r="H45" s="20">
        <v>102.40289669313</v>
      </c>
    </row>
    <row r="46" spans="1:8" ht="16.95" customHeight="1" x14ac:dyDescent="0.3">
      <c r="A46" s="6"/>
      <c r="B46" s="9"/>
      <c r="C46" s="9" t="s">
        <v>42</v>
      </c>
      <c r="D46" s="20">
        <v>3982.6448282983001</v>
      </c>
      <c r="E46" s="20">
        <v>215.87393612010999</v>
      </c>
      <c r="F46" s="20">
        <v>0</v>
      </c>
      <c r="G46" s="20">
        <v>0</v>
      </c>
      <c r="H46" s="20">
        <v>4198.5187644183998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21.419880762910999</v>
      </c>
      <c r="H48" s="20">
        <v>21.419880762910999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103.94703001859</v>
      </c>
      <c r="E49" s="20">
        <v>5.6343097327348</v>
      </c>
      <c r="F49" s="20">
        <v>0</v>
      </c>
      <c r="G49" s="20">
        <v>0</v>
      </c>
      <c r="H49" s="20">
        <v>109.58133975132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70.533675720572006</v>
      </c>
      <c r="H50" s="20">
        <v>70.533675720572006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14.051630709956999</v>
      </c>
      <c r="H51" s="20">
        <v>14.051630709956999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21.073510033925</v>
      </c>
      <c r="H52" s="20">
        <v>21.073510033925</v>
      </c>
    </row>
    <row r="53" spans="1:8" ht="16.95" customHeight="1" x14ac:dyDescent="0.3">
      <c r="A53" s="6"/>
      <c r="B53" s="9"/>
      <c r="C53" s="9" t="s">
        <v>65</v>
      </c>
      <c r="D53" s="20">
        <v>103.94703001859</v>
      </c>
      <c r="E53" s="20">
        <v>5.6343097327348</v>
      </c>
      <c r="F53" s="20">
        <v>0</v>
      </c>
      <c r="G53" s="20">
        <v>127.07869722737</v>
      </c>
      <c r="H53" s="20">
        <v>236.66003697868999</v>
      </c>
    </row>
    <row r="54" spans="1:8" ht="16.95" customHeight="1" x14ac:dyDescent="0.3">
      <c r="A54" s="6"/>
      <c r="B54" s="9"/>
      <c r="C54" s="9" t="s">
        <v>64</v>
      </c>
      <c r="D54" s="20">
        <v>4086.5918583169</v>
      </c>
      <c r="E54" s="20">
        <v>221.50824585283999</v>
      </c>
      <c r="F54" s="20">
        <v>0</v>
      </c>
      <c r="G54" s="20">
        <v>127.07869722737</v>
      </c>
      <c r="H54" s="20">
        <v>4435.1788013971</v>
      </c>
    </row>
    <row r="55" spans="1:8" ht="16.95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v>4086.5918583169</v>
      </c>
      <c r="E58" s="20">
        <v>221.50824585283999</v>
      </c>
      <c r="F58" s="20">
        <v>0</v>
      </c>
      <c r="G58" s="20">
        <v>127.07869722737</v>
      </c>
      <c r="H58" s="20">
        <v>4435.1788013971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470.31289473684001</v>
      </c>
      <c r="H60" s="20">
        <v>470.31289473684001</v>
      </c>
    </row>
    <row r="61" spans="1:8" ht="16.95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470.31289473684001</v>
      </c>
      <c r="H61" s="20">
        <v>470.31289473684001</v>
      </c>
    </row>
    <row r="62" spans="1:8" ht="16.95" customHeight="1" x14ac:dyDescent="0.3">
      <c r="A62" s="6"/>
      <c r="B62" s="9"/>
      <c r="C62" s="9" t="s">
        <v>56</v>
      </c>
      <c r="D62" s="20">
        <v>4086.5918583169</v>
      </c>
      <c r="E62" s="20">
        <v>221.50824585283999</v>
      </c>
      <c r="F62" s="20">
        <v>0</v>
      </c>
      <c r="G62" s="20">
        <v>597.39159196420997</v>
      </c>
      <c r="H62" s="20">
        <v>4905.4916961339004</v>
      </c>
    </row>
    <row r="63" spans="1:8" ht="16.95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54</v>
      </c>
      <c r="C64" s="7" t="s">
        <v>53</v>
      </c>
      <c r="D64" s="20">
        <f>D62 * 3%</f>
        <v>122.597755749507</v>
      </c>
      <c r="E64" s="20">
        <f>E62 * 3%</f>
        <v>6.6452473755851997</v>
      </c>
      <c r="F64" s="20">
        <f>F62 * 3%</f>
        <v>0</v>
      </c>
      <c r="G64" s="20">
        <f>G62 * 3%</f>
        <v>17.921747758926298</v>
      </c>
      <c r="H64" s="20">
        <f>SUM(D64:G64)</f>
        <v>147.1647508840185</v>
      </c>
    </row>
    <row r="65" spans="1:8" ht="16.95" customHeight="1" x14ac:dyDescent="0.3">
      <c r="A65" s="6"/>
      <c r="B65" s="9"/>
      <c r="C65" s="9" t="s">
        <v>52</v>
      </c>
      <c r="D65" s="20">
        <f>D64</f>
        <v>122.597755749507</v>
      </c>
      <c r="E65" s="20">
        <f>E64</f>
        <v>6.6452473755851997</v>
      </c>
      <c r="F65" s="20">
        <f>F64</f>
        <v>0</v>
      </c>
      <c r="G65" s="20">
        <f>G64</f>
        <v>17.921747758926298</v>
      </c>
      <c r="H65" s="20">
        <f>SUM(D65:G65)</f>
        <v>147.1647508840185</v>
      </c>
    </row>
    <row r="66" spans="1:8" ht="16.95" customHeight="1" x14ac:dyDescent="0.3">
      <c r="A66" s="6"/>
      <c r="B66" s="9"/>
      <c r="C66" s="9" t="s">
        <v>51</v>
      </c>
      <c r="D66" s="20">
        <f>D65 + D62</f>
        <v>4209.1896140664066</v>
      </c>
      <c r="E66" s="20">
        <f>E65 + E62</f>
        <v>228.15349322842519</v>
      </c>
      <c r="F66" s="20">
        <f>F65 + F62</f>
        <v>0</v>
      </c>
      <c r="G66" s="20">
        <f>G65 + G62</f>
        <v>615.31333972313621</v>
      </c>
      <c r="H66" s="20">
        <f>SUM(D66:G66)</f>
        <v>5052.6564470179674</v>
      </c>
    </row>
    <row r="67" spans="1:8" ht="16.95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49</v>
      </c>
      <c r="C68" s="7" t="s">
        <v>48</v>
      </c>
      <c r="D68" s="20">
        <f>D66 * 20%</f>
        <v>841.83792281328135</v>
      </c>
      <c r="E68" s="20">
        <f>E66 * 20%</f>
        <v>45.630698645685044</v>
      </c>
      <c r="F68" s="20">
        <f>F66 * 20%</f>
        <v>0</v>
      </c>
      <c r="G68" s="20">
        <f>G66 * 20%</f>
        <v>123.06266794462725</v>
      </c>
      <c r="H68" s="20">
        <f>SUM(D68:G68)</f>
        <v>1010.5312894035936</v>
      </c>
    </row>
    <row r="69" spans="1:8" ht="16.95" customHeight="1" x14ac:dyDescent="0.3">
      <c r="A69" s="6"/>
      <c r="B69" s="9"/>
      <c r="C69" s="9" t="s">
        <v>47</v>
      </c>
      <c r="D69" s="20">
        <f>D68</f>
        <v>841.83792281328135</v>
      </c>
      <c r="E69" s="20">
        <f>E68</f>
        <v>45.630698645685044</v>
      </c>
      <c r="F69" s="20">
        <f>F68</f>
        <v>0</v>
      </c>
      <c r="G69" s="20">
        <f>G68</f>
        <v>123.06266794462725</v>
      </c>
      <c r="H69" s="20">
        <f>SUM(D69:G69)</f>
        <v>1010.5312894035936</v>
      </c>
    </row>
    <row r="70" spans="1:8" ht="16.95" customHeight="1" x14ac:dyDescent="0.3">
      <c r="A70" s="6"/>
      <c r="B70" s="9"/>
      <c r="C70" s="9" t="s">
        <v>46</v>
      </c>
      <c r="D70" s="20">
        <f>D69 + D66</f>
        <v>5051.0275368796883</v>
      </c>
      <c r="E70" s="20">
        <f>E69 + E66</f>
        <v>273.78419187411021</v>
      </c>
      <c r="F70" s="20">
        <f>F69 + F66</f>
        <v>0</v>
      </c>
      <c r="G70" s="20">
        <f>G69 + G66</f>
        <v>738.37600766776347</v>
      </c>
      <c r="H70" s="20">
        <f>SUM(D70:G70)</f>
        <v>6063.1877364215625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1819.2571495592999</v>
      </c>
      <c r="E13" s="19">
        <v>30.228718165958998</v>
      </c>
      <c r="F13" s="19">
        <v>0</v>
      </c>
      <c r="G13" s="19">
        <v>0</v>
      </c>
      <c r="H13" s="19">
        <v>1849.4858677253001</v>
      </c>
      <c r="J13" s="5"/>
    </row>
    <row r="14" spans="1:14" ht="16.95" customHeight="1" x14ac:dyDescent="0.3">
      <c r="A14" s="6"/>
      <c r="B14" s="9"/>
      <c r="C14" s="9" t="s">
        <v>79</v>
      </c>
      <c r="D14" s="19">
        <v>1819.2571495592999</v>
      </c>
      <c r="E14" s="19">
        <v>30.228718165958998</v>
      </c>
      <c r="F14" s="19">
        <v>0</v>
      </c>
      <c r="G14" s="19">
        <v>0</v>
      </c>
      <c r="H14" s="19">
        <v>1849.4858677253001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45</v>
      </c>
      <c r="D13" s="19">
        <v>0</v>
      </c>
      <c r="E13" s="19">
        <v>0</v>
      </c>
      <c r="F13" s="19">
        <v>0</v>
      </c>
      <c r="G13" s="19">
        <v>21.419880762910999</v>
      </c>
      <c r="H13" s="19">
        <v>21.419880762910999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21.419880762910999</v>
      </c>
      <c r="H14" s="19">
        <v>21.419880762910999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212.35789473684</v>
      </c>
      <c r="H13" s="19">
        <v>212.35789473684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212.35789473684</v>
      </c>
      <c r="H14" s="19">
        <v>212.35789473684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2066.25</v>
      </c>
      <c r="E13" s="19">
        <v>180.38</v>
      </c>
      <c r="F13" s="19">
        <v>0</v>
      </c>
      <c r="G13" s="19">
        <v>0</v>
      </c>
      <c r="H13" s="19">
        <v>2246.63</v>
      </c>
      <c r="J13" s="5"/>
    </row>
    <row r="14" spans="1:14" ht="16.95" customHeight="1" x14ac:dyDescent="0.3">
      <c r="A14" s="6"/>
      <c r="B14" s="9"/>
      <c r="C14" s="9" t="s">
        <v>79</v>
      </c>
      <c r="D14" s="19">
        <v>2066.25</v>
      </c>
      <c r="E14" s="19">
        <v>180.38</v>
      </c>
      <c r="F14" s="19">
        <v>0</v>
      </c>
      <c r="G14" s="19">
        <v>0</v>
      </c>
      <c r="H14" s="19">
        <v>2246.63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257.95499999999998</v>
      </c>
      <c r="H13" s="19">
        <v>257.95499999999998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257.95499999999998</v>
      </c>
      <c r="H14" s="19">
        <v>257.95499999999998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topLeftCell="A16" zoomScale="70" zoomScaleNormal="70" workbookViewId="0">
      <selection activeCell="H3" sqref="H3:H4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 t="s">
        <v>25</v>
      </c>
      <c r="B3" s="100"/>
      <c r="C3" s="45"/>
      <c r="D3" s="43">
        <v>1849.4858677253001</v>
      </c>
      <c r="E3" s="41"/>
      <c r="F3" s="41"/>
      <c r="G3" s="41"/>
      <c r="H3" s="48"/>
    </row>
    <row r="4" spans="1:8" x14ac:dyDescent="0.3">
      <c r="A4" s="94" t="s">
        <v>92</v>
      </c>
      <c r="B4" s="42" t="s">
        <v>93</v>
      </c>
      <c r="C4" s="45"/>
      <c r="D4" s="43">
        <v>1819.2571495592999</v>
      </c>
      <c r="E4" s="41"/>
      <c r="F4" s="41"/>
      <c r="G4" s="41"/>
      <c r="H4" s="48"/>
    </row>
    <row r="5" spans="1:8" x14ac:dyDescent="0.3">
      <c r="A5" s="94"/>
      <c r="B5" s="42" t="s">
        <v>94</v>
      </c>
      <c r="C5" s="37"/>
      <c r="D5" s="43">
        <v>30.228718165958998</v>
      </c>
      <c r="E5" s="41"/>
      <c r="F5" s="41"/>
      <c r="G5" s="41"/>
      <c r="H5" s="47"/>
    </row>
    <row r="6" spans="1:8" x14ac:dyDescent="0.3">
      <c r="A6" s="97"/>
      <c r="B6" s="42" t="s">
        <v>95</v>
      </c>
      <c r="C6" s="37"/>
      <c r="D6" s="43">
        <v>0</v>
      </c>
      <c r="E6" s="41"/>
      <c r="F6" s="41"/>
      <c r="G6" s="41"/>
      <c r="H6" s="47"/>
    </row>
    <row r="7" spans="1:8" x14ac:dyDescent="0.3">
      <c r="A7" s="97"/>
      <c r="B7" s="42" t="s">
        <v>96</v>
      </c>
      <c r="C7" s="37"/>
      <c r="D7" s="43">
        <v>0</v>
      </c>
      <c r="E7" s="41"/>
      <c r="F7" s="41"/>
      <c r="G7" s="41"/>
      <c r="H7" s="47"/>
    </row>
    <row r="8" spans="1:8" x14ac:dyDescent="0.3">
      <c r="A8" s="95" t="s">
        <v>78</v>
      </c>
      <c r="B8" s="96"/>
      <c r="C8" s="94" t="s">
        <v>98</v>
      </c>
      <c r="D8" s="44">
        <v>1849.4858677253001</v>
      </c>
      <c r="E8" s="41">
        <v>0.35</v>
      </c>
      <c r="F8" s="41" t="s">
        <v>97</v>
      </c>
      <c r="G8" s="44">
        <v>5284.2453363578998</v>
      </c>
      <c r="H8" s="47"/>
    </row>
    <row r="9" spans="1:8" x14ac:dyDescent="0.3">
      <c r="A9" s="98">
        <v>1</v>
      </c>
      <c r="B9" s="42" t="s">
        <v>93</v>
      </c>
      <c r="C9" s="94"/>
      <c r="D9" s="44">
        <v>1819.2571495592999</v>
      </c>
      <c r="E9" s="41"/>
      <c r="F9" s="41"/>
      <c r="G9" s="41"/>
      <c r="H9" s="97" t="s">
        <v>25</v>
      </c>
    </row>
    <row r="10" spans="1:8" x14ac:dyDescent="0.3">
      <c r="A10" s="94"/>
      <c r="B10" s="42" t="s">
        <v>94</v>
      </c>
      <c r="C10" s="94"/>
      <c r="D10" s="44">
        <v>30.228718165958998</v>
      </c>
      <c r="E10" s="41"/>
      <c r="F10" s="41"/>
      <c r="G10" s="41"/>
      <c r="H10" s="97"/>
    </row>
    <row r="11" spans="1:8" x14ac:dyDescent="0.3">
      <c r="A11" s="94"/>
      <c r="B11" s="42" t="s">
        <v>95</v>
      </c>
      <c r="C11" s="94"/>
      <c r="D11" s="44">
        <v>0</v>
      </c>
      <c r="E11" s="41"/>
      <c r="F11" s="41"/>
      <c r="G11" s="41"/>
      <c r="H11" s="97"/>
    </row>
    <row r="12" spans="1:8" x14ac:dyDescent="0.3">
      <c r="A12" s="94"/>
      <c r="B12" s="42" t="s">
        <v>96</v>
      </c>
      <c r="C12" s="94"/>
      <c r="D12" s="44">
        <v>0</v>
      </c>
      <c r="E12" s="41"/>
      <c r="F12" s="41"/>
      <c r="G12" s="41"/>
      <c r="H12" s="97"/>
    </row>
    <row r="13" spans="1:8" ht="24.6" x14ac:dyDescent="0.3">
      <c r="A13" s="99" t="s">
        <v>45</v>
      </c>
      <c r="B13" s="100"/>
      <c r="C13" s="37"/>
      <c r="D13" s="43">
        <v>21.419880762910999</v>
      </c>
      <c r="E13" s="41"/>
      <c r="F13" s="41"/>
      <c r="G13" s="41"/>
      <c r="H13" s="47"/>
    </row>
    <row r="14" spans="1:8" x14ac:dyDescent="0.3">
      <c r="A14" s="94" t="s">
        <v>99</v>
      </c>
      <c r="B14" s="42" t="s">
        <v>93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4"/>
      <c r="B15" s="42" t="s">
        <v>94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4"/>
      <c r="B16" s="42" t="s">
        <v>95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4"/>
      <c r="B17" s="42" t="s">
        <v>96</v>
      </c>
      <c r="C17" s="37"/>
      <c r="D17" s="43">
        <v>21.419880762910999</v>
      </c>
      <c r="E17" s="41"/>
      <c r="F17" s="41"/>
      <c r="G17" s="41"/>
      <c r="H17" s="47"/>
    </row>
    <row r="18" spans="1:8" x14ac:dyDescent="0.3">
      <c r="A18" s="95" t="s">
        <v>45</v>
      </c>
      <c r="B18" s="96"/>
      <c r="C18" s="94" t="s">
        <v>98</v>
      </c>
      <c r="D18" s="44">
        <v>21.419880762910999</v>
      </c>
      <c r="E18" s="41">
        <v>0.35</v>
      </c>
      <c r="F18" s="41" t="s">
        <v>97</v>
      </c>
      <c r="G18" s="44">
        <v>61.199659322602002</v>
      </c>
      <c r="H18" s="47"/>
    </row>
    <row r="19" spans="1:8" x14ac:dyDescent="0.3">
      <c r="A19" s="98">
        <v>1</v>
      </c>
      <c r="B19" s="42" t="s">
        <v>93</v>
      </c>
      <c r="C19" s="94"/>
      <c r="D19" s="44">
        <v>0</v>
      </c>
      <c r="E19" s="41"/>
      <c r="F19" s="41"/>
      <c r="G19" s="41"/>
      <c r="H19" s="97" t="s">
        <v>25</v>
      </c>
    </row>
    <row r="20" spans="1:8" x14ac:dyDescent="0.3">
      <c r="A20" s="94"/>
      <c r="B20" s="42" t="s">
        <v>94</v>
      </c>
      <c r="C20" s="94"/>
      <c r="D20" s="44">
        <v>0</v>
      </c>
      <c r="E20" s="41"/>
      <c r="F20" s="41"/>
      <c r="G20" s="41"/>
      <c r="H20" s="97"/>
    </row>
    <row r="21" spans="1:8" x14ac:dyDescent="0.3">
      <c r="A21" s="94"/>
      <c r="B21" s="42" t="s">
        <v>95</v>
      </c>
      <c r="C21" s="94"/>
      <c r="D21" s="44">
        <v>0</v>
      </c>
      <c r="E21" s="41"/>
      <c r="F21" s="41"/>
      <c r="G21" s="41"/>
      <c r="H21" s="97"/>
    </row>
    <row r="22" spans="1:8" x14ac:dyDescent="0.3">
      <c r="A22" s="94"/>
      <c r="B22" s="42" t="s">
        <v>96</v>
      </c>
      <c r="C22" s="94"/>
      <c r="D22" s="44">
        <v>21.419880762910999</v>
      </c>
      <c r="E22" s="41"/>
      <c r="F22" s="41"/>
      <c r="G22" s="41"/>
      <c r="H22" s="97"/>
    </row>
    <row r="23" spans="1:8" ht="24.6" x14ac:dyDescent="0.3">
      <c r="A23" s="99" t="s">
        <v>58</v>
      </c>
      <c r="B23" s="100"/>
      <c r="C23" s="37"/>
      <c r="D23" s="43">
        <v>470.31289473684001</v>
      </c>
      <c r="E23" s="41"/>
      <c r="F23" s="41"/>
      <c r="G23" s="41"/>
      <c r="H23" s="47"/>
    </row>
    <row r="24" spans="1:8" x14ac:dyDescent="0.3">
      <c r="A24" s="94" t="s">
        <v>100</v>
      </c>
      <c r="B24" s="42" t="s">
        <v>93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4"/>
      <c r="B25" s="42" t="s">
        <v>94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4"/>
      <c r="B26" s="42" t="s">
        <v>95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4"/>
      <c r="B27" s="42" t="s">
        <v>96</v>
      </c>
      <c r="C27" s="37"/>
      <c r="D27" s="43">
        <v>470.31289473684001</v>
      </c>
      <c r="E27" s="41"/>
      <c r="F27" s="41"/>
      <c r="G27" s="41"/>
      <c r="H27" s="47"/>
    </row>
    <row r="28" spans="1:8" x14ac:dyDescent="0.3">
      <c r="A28" s="95" t="s">
        <v>58</v>
      </c>
      <c r="B28" s="96"/>
      <c r="C28" s="94" t="s">
        <v>98</v>
      </c>
      <c r="D28" s="44">
        <v>212.35789473684</v>
      </c>
      <c r="E28" s="41">
        <v>0.35</v>
      </c>
      <c r="F28" s="41" t="s">
        <v>97</v>
      </c>
      <c r="G28" s="44">
        <v>606.73684210526005</v>
      </c>
      <c r="H28" s="47"/>
    </row>
    <row r="29" spans="1:8" x14ac:dyDescent="0.3">
      <c r="A29" s="98">
        <v>1</v>
      </c>
      <c r="B29" s="42" t="s">
        <v>93</v>
      </c>
      <c r="C29" s="94"/>
      <c r="D29" s="44">
        <v>0</v>
      </c>
      <c r="E29" s="41"/>
      <c r="F29" s="41"/>
      <c r="G29" s="41"/>
      <c r="H29" s="97" t="s">
        <v>25</v>
      </c>
    </row>
    <row r="30" spans="1:8" x14ac:dyDescent="0.3">
      <c r="A30" s="94"/>
      <c r="B30" s="42" t="s">
        <v>94</v>
      </c>
      <c r="C30" s="94"/>
      <c r="D30" s="44">
        <v>0</v>
      </c>
      <c r="E30" s="41"/>
      <c r="F30" s="41"/>
      <c r="G30" s="41"/>
      <c r="H30" s="97"/>
    </row>
    <row r="31" spans="1:8" x14ac:dyDescent="0.3">
      <c r="A31" s="94"/>
      <c r="B31" s="42" t="s">
        <v>95</v>
      </c>
      <c r="C31" s="94"/>
      <c r="D31" s="44">
        <v>0</v>
      </c>
      <c r="E31" s="41"/>
      <c r="F31" s="41"/>
      <c r="G31" s="41"/>
      <c r="H31" s="97"/>
    </row>
    <row r="32" spans="1:8" x14ac:dyDescent="0.3">
      <c r="A32" s="94"/>
      <c r="B32" s="42" t="s">
        <v>96</v>
      </c>
      <c r="C32" s="94"/>
      <c r="D32" s="44">
        <v>212.35789473684</v>
      </c>
      <c r="E32" s="41"/>
      <c r="F32" s="41"/>
      <c r="G32" s="41"/>
      <c r="H32" s="97"/>
    </row>
    <row r="33" spans="1:8" x14ac:dyDescent="0.3">
      <c r="A33" s="95" t="s">
        <v>58</v>
      </c>
      <c r="B33" s="96"/>
      <c r="C33" s="94" t="s">
        <v>102</v>
      </c>
      <c r="D33" s="44">
        <v>257.95499999999998</v>
      </c>
      <c r="E33" s="41">
        <v>29</v>
      </c>
      <c r="F33" s="41" t="s">
        <v>101</v>
      </c>
      <c r="G33" s="44">
        <v>8.8949999999999996</v>
      </c>
      <c r="H33" s="47"/>
    </row>
    <row r="34" spans="1:8" x14ac:dyDescent="0.3">
      <c r="A34" s="98">
        <v>2</v>
      </c>
      <c r="B34" s="42" t="s">
        <v>93</v>
      </c>
      <c r="C34" s="94"/>
      <c r="D34" s="44">
        <v>0</v>
      </c>
      <c r="E34" s="41"/>
      <c r="F34" s="41"/>
      <c r="G34" s="41"/>
      <c r="H34" s="97" t="s">
        <v>25</v>
      </c>
    </row>
    <row r="35" spans="1:8" x14ac:dyDescent="0.3">
      <c r="A35" s="94"/>
      <c r="B35" s="42" t="s">
        <v>94</v>
      </c>
      <c r="C35" s="94"/>
      <c r="D35" s="44">
        <v>0</v>
      </c>
      <c r="E35" s="41"/>
      <c r="F35" s="41"/>
      <c r="G35" s="41"/>
      <c r="H35" s="97"/>
    </row>
    <row r="36" spans="1:8" x14ac:dyDescent="0.3">
      <c r="A36" s="94"/>
      <c r="B36" s="42" t="s">
        <v>95</v>
      </c>
      <c r="C36" s="94"/>
      <c r="D36" s="44">
        <v>0</v>
      </c>
      <c r="E36" s="41"/>
      <c r="F36" s="41"/>
      <c r="G36" s="41"/>
      <c r="H36" s="97"/>
    </row>
    <row r="37" spans="1:8" x14ac:dyDescent="0.3">
      <c r="A37" s="94"/>
      <c r="B37" s="42" t="s">
        <v>96</v>
      </c>
      <c r="C37" s="94"/>
      <c r="D37" s="44">
        <v>257.95499999999998</v>
      </c>
      <c r="E37" s="41"/>
      <c r="F37" s="41"/>
      <c r="G37" s="41"/>
      <c r="H37" s="97"/>
    </row>
    <row r="38" spans="1:8" ht="24.6" x14ac:dyDescent="0.3">
      <c r="A38" s="99"/>
      <c r="B38" s="100"/>
      <c r="C38" s="37"/>
      <c r="D38" s="43">
        <v>2246.63</v>
      </c>
      <c r="E38" s="41"/>
      <c r="F38" s="41"/>
      <c r="G38" s="41"/>
      <c r="H38" s="47"/>
    </row>
    <row r="39" spans="1:8" x14ac:dyDescent="0.3">
      <c r="A39" s="94" t="s">
        <v>92</v>
      </c>
      <c r="B39" s="42" t="s">
        <v>93</v>
      </c>
      <c r="C39" s="37"/>
      <c r="D39" s="43">
        <v>2066.25</v>
      </c>
      <c r="E39" s="41"/>
      <c r="F39" s="41"/>
      <c r="G39" s="41"/>
      <c r="H39" s="47"/>
    </row>
    <row r="40" spans="1:8" x14ac:dyDescent="0.3">
      <c r="A40" s="94"/>
      <c r="B40" s="42" t="s">
        <v>94</v>
      </c>
      <c r="C40" s="37"/>
      <c r="D40" s="43">
        <v>180.38</v>
      </c>
      <c r="E40" s="41"/>
      <c r="F40" s="41"/>
      <c r="G40" s="41"/>
      <c r="H40" s="47"/>
    </row>
    <row r="41" spans="1:8" x14ac:dyDescent="0.3">
      <c r="A41" s="94"/>
      <c r="B41" s="42" t="s">
        <v>95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4"/>
      <c r="B42" s="42" t="s">
        <v>96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5" t="s">
        <v>78</v>
      </c>
      <c r="B43" s="96"/>
      <c r="C43" s="94" t="s">
        <v>102</v>
      </c>
      <c r="D43" s="44">
        <v>2246.63</v>
      </c>
      <c r="E43" s="41">
        <v>29</v>
      </c>
      <c r="F43" s="41" t="s">
        <v>101</v>
      </c>
      <c r="G43" s="44">
        <v>77.47</v>
      </c>
      <c r="H43" s="47"/>
    </row>
    <row r="44" spans="1:8" x14ac:dyDescent="0.3">
      <c r="A44" s="98">
        <v>1</v>
      </c>
      <c r="B44" s="42" t="s">
        <v>93</v>
      </c>
      <c r="C44" s="94"/>
      <c r="D44" s="44">
        <v>2066.25</v>
      </c>
      <c r="E44" s="41"/>
      <c r="F44" s="41"/>
      <c r="G44" s="41"/>
      <c r="H44" s="97" t="s">
        <v>25</v>
      </c>
    </row>
    <row r="45" spans="1:8" x14ac:dyDescent="0.3">
      <c r="A45" s="94"/>
      <c r="B45" s="42" t="s">
        <v>94</v>
      </c>
      <c r="C45" s="94"/>
      <c r="D45" s="44">
        <v>180.38</v>
      </c>
      <c r="E45" s="41"/>
      <c r="F45" s="41"/>
      <c r="G45" s="41"/>
      <c r="H45" s="97"/>
    </row>
    <row r="46" spans="1:8" x14ac:dyDescent="0.3">
      <c r="A46" s="94"/>
      <c r="B46" s="42" t="s">
        <v>95</v>
      </c>
      <c r="C46" s="94"/>
      <c r="D46" s="44">
        <v>0</v>
      </c>
      <c r="E46" s="41"/>
      <c r="F46" s="41"/>
      <c r="G46" s="41"/>
      <c r="H46" s="97"/>
    </row>
    <row r="47" spans="1:8" x14ac:dyDescent="0.3">
      <c r="A47" s="94"/>
      <c r="B47" s="42" t="s">
        <v>96</v>
      </c>
      <c r="C47" s="94"/>
      <c r="D47" s="44">
        <v>0</v>
      </c>
      <c r="E47" s="41"/>
      <c r="F47" s="41"/>
      <c r="G47" s="41"/>
      <c r="H47" s="97"/>
    </row>
    <row r="48" spans="1:8" x14ac:dyDescent="0.3">
      <c r="A48" s="46"/>
      <c r="C48" s="46"/>
      <c r="D48" s="40"/>
      <c r="E48" s="40"/>
      <c r="F48" s="40"/>
      <c r="G48" s="40"/>
      <c r="H48" s="49"/>
    </row>
    <row r="50" spans="1:8" x14ac:dyDescent="0.3">
      <c r="A50" s="93" t="s">
        <v>103</v>
      </c>
      <c r="B50" s="93"/>
      <c r="C50" s="93"/>
      <c r="D50" s="93"/>
      <c r="E50" s="93"/>
      <c r="F50" s="93"/>
      <c r="G50" s="93"/>
      <c r="H50" s="93"/>
    </row>
    <row r="51" spans="1:8" x14ac:dyDescent="0.3">
      <c r="A51" s="93" t="s">
        <v>104</v>
      </c>
      <c r="B51" s="93"/>
      <c r="C51" s="93"/>
      <c r="D51" s="93"/>
      <c r="E51" s="93"/>
      <c r="F51" s="93"/>
      <c r="G51" s="93"/>
      <c r="H51" s="93"/>
    </row>
  </sheetData>
  <mergeCells count="3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H34:H37"/>
    <mergeCell ref="C33:C37"/>
    <mergeCell ref="A34:A37"/>
    <mergeCell ref="A38:B38"/>
    <mergeCell ref="A50:H50"/>
    <mergeCell ref="A51:H51"/>
    <mergeCell ref="A39:A42"/>
    <mergeCell ref="A43:B43"/>
    <mergeCell ref="H44:H47"/>
    <mergeCell ref="C43:C47"/>
    <mergeCell ref="A44:A4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105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customHeight="1" x14ac:dyDescent="0.3">
      <c r="A4" s="25" t="s">
        <v>114</v>
      </c>
      <c r="B4" s="26" t="s">
        <v>97</v>
      </c>
      <c r="C4" s="27">
        <v>0.39273684210526</v>
      </c>
      <c r="D4" s="27">
        <v>900.30388838926001</v>
      </c>
      <c r="E4" s="26">
        <v>0.4</v>
      </c>
      <c r="F4" s="26"/>
      <c r="G4" s="27">
        <v>353.58250606108999</v>
      </c>
      <c r="H4" s="28"/>
    </row>
    <row r="5" spans="1:8" ht="39" customHeight="1" x14ac:dyDescent="0.3">
      <c r="A5" s="25" t="s">
        <v>115</v>
      </c>
      <c r="B5" s="26" t="s">
        <v>101</v>
      </c>
      <c r="C5" s="27">
        <v>8.8421052631578991</v>
      </c>
      <c r="D5" s="27">
        <v>81.798315329532997</v>
      </c>
      <c r="E5" s="26">
        <v>0.4</v>
      </c>
      <c r="F5" s="26"/>
      <c r="G5" s="27">
        <v>723.26931449271001</v>
      </c>
      <c r="H5" s="28"/>
    </row>
    <row r="6" spans="1:8" ht="39" customHeight="1" x14ac:dyDescent="0.3">
      <c r="A6" s="25" t="s">
        <v>116</v>
      </c>
      <c r="B6" s="26" t="s">
        <v>101</v>
      </c>
      <c r="C6" s="27">
        <v>1.4736842105262999</v>
      </c>
      <c r="D6" s="27">
        <v>19.871333705078001</v>
      </c>
      <c r="E6" s="26">
        <v>0.4</v>
      </c>
      <c r="F6" s="26"/>
      <c r="G6" s="27">
        <v>29.284070723273</v>
      </c>
      <c r="H6" s="28"/>
    </row>
    <row r="7" spans="1:8" ht="39" customHeight="1" x14ac:dyDescent="0.3">
      <c r="A7" s="25" t="s">
        <v>117</v>
      </c>
      <c r="B7" s="26" t="s">
        <v>101</v>
      </c>
      <c r="C7" s="27">
        <v>130.5</v>
      </c>
      <c r="D7" s="27">
        <v>4.8225376529421</v>
      </c>
      <c r="E7" s="26"/>
      <c r="F7" s="26"/>
      <c r="G7" s="27">
        <v>629.34116370894003</v>
      </c>
      <c r="H7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2025-11-18T07:06:35Z</dcterms:modified>
</cp:coreProperties>
</file>